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D:\Drive E\Six sig\73\EWMA\"/>
    </mc:Choice>
  </mc:AlternateContent>
  <xr:revisionPtr revIDLastSave="0" documentId="13_ncr:1_{53686146-5FCE-4A87-8807-DB5AC007AFB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4" l="1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26" i="4"/>
  <c r="D23" i="4"/>
  <c r="C23" i="4"/>
  <c r="D20" i="4"/>
  <c r="D18" i="4"/>
  <c r="S55" i="4"/>
  <c r="S56" i="4" s="1"/>
  <c r="S54" i="4"/>
  <c r="O53" i="4"/>
  <c r="P53" i="4" s="1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B12" i="4"/>
  <c r="B11" i="4"/>
  <c r="E26" i="4" l="1"/>
  <c r="D27" i="4" s="1"/>
  <c r="E27" i="4" s="1"/>
  <c r="D28" i="4" s="1"/>
  <c r="E28" i="4" s="1"/>
  <c r="D29" i="4" s="1"/>
  <c r="E29" i="4" s="1"/>
  <c r="D30" i="4" s="1"/>
  <c r="E30" i="4" s="1"/>
  <c r="D31" i="4" s="1"/>
  <c r="E31" i="4" s="1"/>
  <c r="D32" i="4" s="1"/>
  <c r="E32" i="4" s="1"/>
  <c r="D33" i="4" s="1"/>
  <c r="E33" i="4" s="1"/>
  <c r="D34" i="4" s="1"/>
  <c r="E34" i="4" s="1"/>
  <c r="D35" i="4" s="1"/>
  <c r="E35" i="4" s="1"/>
  <c r="D36" i="4" s="1"/>
  <c r="E36" i="4" s="1"/>
  <c r="D37" i="4" s="1"/>
  <c r="E37" i="4" s="1"/>
  <c r="D38" i="4" s="1"/>
  <c r="E38" i="4" s="1"/>
  <c r="D39" i="4" s="1"/>
  <c r="E39" i="4" s="1"/>
  <c r="D40" i="4" s="1"/>
  <c r="E40" i="4" s="1"/>
  <c r="D41" i="4" s="1"/>
  <c r="E41" i="4" s="1"/>
  <c r="D42" i="4" s="1"/>
  <c r="E42" i="4" s="1"/>
  <c r="D43" i="4" s="1"/>
  <c r="E43" i="4" s="1"/>
  <c r="D44" i="4" s="1"/>
  <c r="E44" i="4" s="1"/>
  <c r="D45" i="4" s="1"/>
  <c r="E45" i="4" s="1"/>
</calcChain>
</file>

<file path=xl/sharedStrings.xml><?xml version="1.0" encoding="utf-8"?>
<sst xmlns="http://schemas.openxmlformats.org/spreadsheetml/2006/main" count="21" uniqueCount="21">
  <si>
    <t>We also need to define a starting value z0 before the first sample is taken. – If a target value µ is specified, then z0 = µ. – Otherwise, it is typical to use the average of some preliminary data. That is, z0 = x</t>
  </si>
  <si>
    <t>λ</t>
  </si>
  <si>
    <r>
      <t>1-</t>
    </r>
    <r>
      <rPr>
        <sz val="11"/>
        <color theme="1"/>
        <rFont val="Calibri"/>
        <family val="2"/>
      </rPr>
      <t>λ</t>
    </r>
  </si>
  <si>
    <r>
      <t>2-</t>
    </r>
    <r>
      <rPr>
        <sz val="11"/>
        <color theme="1"/>
        <rFont val="Calibri"/>
        <family val="2"/>
      </rPr>
      <t>λ</t>
    </r>
  </si>
  <si>
    <t>UCL=</t>
  </si>
  <si>
    <t>L</t>
  </si>
  <si>
    <t>https://www.stat.cmu.edu/technometrics/90-00/vol-32-01/v3201001.pdf</t>
  </si>
  <si>
    <t>or refer page 5 (Lucas and Saccucci)</t>
  </si>
  <si>
    <t>µ</t>
  </si>
  <si>
    <t>σ</t>
  </si>
  <si>
    <t>LCL=</t>
  </si>
  <si>
    <r>
      <rPr>
        <sz val="11"/>
        <color theme="1"/>
        <rFont val="Calibri"/>
        <family val="2"/>
      </rPr>
      <t>µ-</t>
    </r>
    <r>
      <rPr>
        <sz val="11"/>
        <color theme="1"/>
        <rFont val="Calibri"/>
        <family val="2"/>
        <scheme val="minor"/>
      </rPr>
      <t>Lσ</t>
    </r>
    <r>
      <rPr>
        <sz val="11"/>
        <color theme="1"/>
        <rFont val="Calibri"/>
        <family val="2"/>
      </rPr>
      <t>√λ/(2-λ</t>
    </r>
    <r>
      <rPr>
        <sz val="11"/>
        <color theme="1"/>
        <rFont val="Calibri"/>
        <family val="2"/>
        <scheme val="minor"/>
      </rPr>
      <t>)</t>
    </r>
  </si>
  <si>
    <t>Generate an Exponentially Weighted Moving Average (EWMA) chart based on the cycle time data, reflecting the processing duration for customer orders in a showroom over a specified time period.</t>
  </si>
  <si>
    <t>λxi</t>
  </si>
  <si>
    <r>
      <t>(1-λ)Z</t>
    </r>
    <r>
      <rPr>
        <sz val="8"/>
        <color theme="1"/>
        <rFont val="Calibri"/>
        <family val="2"/>
        <scheme val="minor"/>
      </rPr>
      <t>i-1</t>
    </r>
  </si>
  <si>
    <r>
      <t>Z</t>
    </r>
    <r>
      <rPr>
        <sz val="8"/>
        <color theme="1"/>
        <rFont val="Calibri"/>
        <family val="2"/>
        <scheme val="minor"/>
      </rPr>
      <t xml:space="preserve">i </t>
    </r>
    <r>
      <rPr>
        <sz val="11"/>
        <color theme="1"/>
        <rFont val="Calibri"/>
        <family val="2"/>
        <scheme val="minor"/>
      </rPr>
      <t>= λxi+(1-λ)Z</t>
    </r>
    <r>
      <rPr>
        <sz val="8"/>
        <color theme="1"/>
        <rFont val="Calibri"/>
        <family val="2"/>
        <scheme val="minor"/>
      </rPr>
      <t>i-1</t>
    </r>
  </si>
  <si>
    <t>Order duration</t>
  </si>
  <si>
    <t>(The control limits are often set at 3, 3 standard deviations from the mean.</t>
  </si>
  <si>
    <r>
      <rPr>
        <sz val="11"/>
        <color theme="1"/>
        <rFont val="Calibri"/>
        <family val="2"/>
      </rPr>
      <t>UCL =µ</t>
    </r>
    <r>
      <rPr>
        <sz val="11"/>
        <color theme="1"/>
        <rFont val="Calibri"/>
        <family val="2"/>
        <scheme val="minor"/>
      </rPr>
      <t>+Lσ</t>
    </r>
    <r>
      <rPr>
        <sz val="11"/>
        <color theme="1"/>
        <rFont val="Calibri"/>
        <family val="2"/>
      </rPr>
      <t>√λ/(2-λ</t>
    </r>
    <r>
      <rPr>
        <sz val="11"/>
        <color theme="1"/>
        <rFont val="Calibri"/>
        <family val="2"/>
        <scheme val="minor"/>
      </rPr>
      <t>)</t>
    </r>
  </si>
  <si>
    <t>UCL</t>
  </si>
  <si>
    <t>LCL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</si>
</sst>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2" borderId="0" xfId="0" applyFill="1" applyAlignment="1">
      <alignment horizontal="left" vertical="top"/>
    </xf>
    <xf numFmtId="0" fontId="1" fillId="2" borderId="0" xfId="1" applyFill="1"/>
    <xf numFmtId="164" fontId="0" fillId="2" borderId="0" xfId="0" applyNumberFormat="1" applyFill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65" fontId="0" fillId="2" borderId="0" xfId="0" applyNumberFormat="1" applyFill="1"/>
    <xf numFmtId="164" fontId="0" fillId="2" borderId="1" xfId="0" applyNumberFormat="1" applyFill="1" applyBorder="1"/>
    <xf numFmtId="0" fontId="0" fillId="2" borderId="0" xfId="0" applyFill="1" applyAlignment="1">
      <alignment horizontal="left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EWMA Chart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Sheet1!$E$26:$E$45</c:f>
              <c:numCache>
                <c:formatCode>0.00</c:formatCode>
                <c:ptCount val="20"/>
                <c:pt idx="0">
                  <c:v>30.48</c:v>
                </c:pt>
                <c:pt idx="1">
                  <c:v>29.705999999999996</c:v>
                </c:pt>
                <c:pt idx="2">
                  <c:v>30.424199999999999</c:v>
                </c:pt>
                <c:pt idx="3">
                  <c:v>30.056939999999997</c:v>
                </c:pt>
                <c:pt idx="4">
                  <c:v>30.069857999999996</c:v>
                </c:pt>
                <c:pt idx="5">
                  <c:v>29.508900599999997</c:v>
                </c:pt>
                <c:pt idx="6">
                  <c:v>29.926230419999996</c:v>
                </c:pt>
                <c:pt idx="7">
                  <c:v>30.038361293999994</c:v>
                </c:pt>
                <c:pt idx="8">
                  <c:v>30.386852905799994</c:v>
                </c:pt>
                <c:pt idx="9">
                  <c:v>30.360797034059996</c:v>
                </c:pt>
                <c:pt idx="10">
                  <c:v>30.072557923841991</c:v>
                </c:pt>
                <c:pt idx="11">
                  <c:v>29.390790546689392</c:v>
                </c:pt>
                <c:pt idx="12">
                  <c:v>29.543553382682571</c:v>
                </c:pt>
                <c:pt idx="13">
                  <c:v>30.040487367877798</c:v>
                </c:pt>
                <c:pt idx="14">
                  <c:v>30.778341157514458</c:v>
                </c:pt>
                <c:pt idx="15">
                  <c:v>30.90483881026012</c:v>
                </c:pt>
                <c:pt idx="16">
                  <c:v>31.41338716718208</c:v>
                </c:pt>
                <c:pt idx="17">
                  <c:v>31.709371017027454</c:v>
                </c:pt>
                <c:pt idx="18">
                  <c:v>32.276559711919219</c:v>
                </c:pt>
                <c:pt idx="19">
                  <c:v>31.953591798343453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31-49F1-AC27-A6262A941F94}"/>
            </c:ext>
          </c:extLst>
        </c:ser>
        <c:ser>
          <c:idx val="1"/>
          <c:order val="1"/>
          <c:tx>
            <c:v>UCL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Sheet1!$F$26:$F$45</c:f>
              <c:numCache>
                <c:formatCode>0.000</c:formatCode>
                <c:ptCount val="20"/>
                <c:pt idx="0">
                  <c:v>32.684336921081695</c:v>
                </c:pt>
                <c:pt idx="1">
                  <c:v>32.684336921081695</c:v>
                </c:pt>
                <c:pt idx="2">
                  <c:v>32.684336921081695</c:v>
                </c:pt>
                <c:pt idx="3">
                  <c:v>32.684336921081695</c:v>
                </c:pt>
                <c:pt idx="4">
                  <c:v>32.684336921081695</c:v>
                </c:pt>
                <c:pt idx="5">
                  <c:v>32.684336921081695</c:v>
                </c:pt>
                <c:pt idx="6">
                  <c:v>32.684336921081695</c:v>
                </c:pt>
                <c:pt idx="7">
                  <c:v>32.684336921081695</c:v>
                </c:pt>
                <c:pt idx="8">
                  <c:v>32.684336921081695</c:v>
                </c:pt>
                <c:pt idx="9">
                  <c:v>32.684336921081695</c:v>
                </c:pt>
                <c:pt idx="10">
                  <c:v>32.684336921081695</c:v>
                </c:pt>
                <c:pt idx="11">
                  <c:v>32.684336921081695</c:v>
                </c:pt>
                <c:pt idx="12">
                  <c:v>32.684336921081695</c:v>
                </c:pt>
                <c:pt idx="13">
                  <c:v>32.684336921081695</c:v>
                </c:pt>
                <c:pt idx="14">
                  <c:v>32.684336921081695</c:v>
                </c:pt>
                <c:pt idx="15">
                  <c:v>32.684336921081695</c:v>
                </c:pt>
                <c:pt idx="16">
                  <c:v>32.684336921081695</c:v>
                </c:pt>
                <c:pt idx="17">
                  <c:v>32.684336921081695</c:v>
                </c:pt>
                <c:pt idx="18">
                  <c:v>32.684336921081695</c:v>
                </c:pt>
                <c:pt idx="19">
                  <c:v>32.684336921081695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31-49F1-AC27-A6262A941F94}"/>
            </c:ext>
          </c:extLst>
        </c:ser>
        <c:ser>
          <c:idx val="2"/>
          <c:order val="2"/>
          <c:tx>
            <c:v>LCL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Sheet1!$G$26:$G$45</c:f>
              <c:numCache>
                <c:formatCode>0.000</c:formatCode>
                <c:ptCount val="20"/>
                <c:pt idx="0">
                  <c:v>27.315663078918305</c:v>
                </c:pt>
                <c:pt idx="1">
                  <c:v>27.315663078918305</c:v>
                </c:pt>
                <c:pt idx="2">
                  <c:v>27.315663078918305</c:v>
                </c:pt>
                <c:pt idx="3">
                  <c:v>27.315663078918305</c:v>
                </c:pt>
                <c:pt idx="4">
                  <c:v>27.315663078918305</c:v>
                </c:pt>
                <c:pt idx="5">
                  <c:v>27.315663078918305</c:v>
                </c:pt>
                <c:pt idx="6">
                  <c:v>27.315663078918305</c:v>
                </c:pt>
                <c:pt idx="7">
                  <c:v>27.315663078918305</c:v>
                </c:pt>
                <c:pt idx="8">
                  <c:v>27.315663078918305</c:v>
                </c:pt>
                <c:pt idx="9">
                  <c:v>27.315663078918305</c:v>
                </c:pt>
                <c:pt idx="10">
                  <c:v>27.315663078918305</c:v>
                </c:pt>
                <c:pt idx="11">
                  <c:v>27.315663078918305</c:v>
                </c:pt>
                <c:pt idx="12">
                  <c:v>27.315663078918305</c:v>
                </c:pt>
                <c:pt idx="13">
                  <c:v>27.315663078918305</c:v>
                </c:pt>
                <c:pt idx="14">
                  <c:v>27.315663078918305</c:v>
                </c:pt>
                <c:pt idx="15">
                  <c:v>27.315663078918305</c:v>
                </c:pt>
                <c:pt idx="16">
                  <c:v>27.315663078918305</c:v>
                </c:pt>
                <c:pt idx="17">
                  <c:v>27.315663078918305</c:v>
                </c:pt>
                <c:pt idx="18">
                  <c:v>27.315663078918305</c:v>
                </c:pt>
                <c:pt idx="19">
                  <c:v>27.315663078918305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31-49F1-AC27-A6262A941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816976"/>
        <c:axId val="137746960"/>
      </c:lineChart>
      <c:catAx>
        <c:axId val="19981697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746960"/>
        <c:crosses val="autoZero"/>
        <c:auto val="1"/>
        <c:lblAlgn val="ctr"/>
        <c:lblOffset val="100"/>
        <c:noMultiLvlLbl val="0"/>
      </c:catAx>
      <c:valAx>
        <c:axId val="137746960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81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25</xdr:row>
      <xdr:rowOff>61912</xdr:rowOff>
    </xdr:from>
    <xdr:to>
      <xdr:col>15</xdr:col>
      <xdr:colOff>66675</xdr:colOff>
      <xdr:row>39</xdr:row>
      <xdr:rowOff>138112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374360B-C440-7695-DF40-4ADB4B8958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.cmu.edu/technometrics/90-00/vol-32-01/v3201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AF70E-C21A-4AD7-9A84-29E257A86865}">
  <dimension ref="A1:T56"/>
  <sheetViews>
    <sheetView tabSelected="1" workbookViewId="0">
      <selection activeCell="N23" sqref="N23"/>
    </sheetView>
  </sheetViews>
  <sheetFormatPr defaultRowHeight="15" x14ac:dyDescent="0.25"/>
  <cols>
    <col min="1" max="1" width="9.140625" style="1"/>
    <col min="2" max="2" width="14.42578125" style="1" customWidth="1"/>
    <col min="3" max="4" width="9.140625" style="1"/>
    <col min="5" max="5" width="14.7109375" style="1" customWidth="1"/>
    <col min="6" max="16384" width="9.140625" style="1"/>
  </cols>
  <sheetData>
    <row r="1" spans="1:12" x14ac:dyDescent="0.25">
      <c r="A1" s="1" t="s">
        <v>12</v>
      </c>
    </row>
    <row r="5" spans="1:12" x14ac:dyDescent="0.25">
      <c r="A5" s="1" t="s">
        <v>0</v>
      </c>
    </row>
    <row r="7" spans="1:12" x14ac:dyDescent="0.25">
      <c r="A7" s="1" t="s">
        <v>8</v>
      </c>
      <c r="B7" s="1">
        <v>30</v>
      </c>
    </row>
    <row r="8" spans="1:12" x14ac:dyDescent="0.25">
      <c r="A8" s="1" t="s">
        <v>9</v>
      </c>
      <c r="B8" s="1">
        <v>2.13</v>
      </c>
    </row>
    <row r="10" spans="1:12" x14ac:dyDescent="0.25">
      <c r="A10" s="2" t="s">
        <v>1</v>
      </c>
      <c r="B10" s="1">
        <v>0.3</v>
      </c>
    </row>
    <row r="11" spans="1:12" x14ac:dyDescent="0.25">
      <c r="A11" s="1" t="s">
        <v>2</v>
      </c>
      <c r="B11" s="1">
        <f>1-B10</f>
        <v>0.7</v>
      </c>
    </row>
    <row r="12" spans="1:12" x14ac:dyDescent="0.25">
      <c r="A12" s="1" t="s">
        <v>3</v>
      </c>
      <c r="B12" s="1">
        <f>2-B10</f>
        <v>1.7</v>
      </c>
    </row>
    <row r="14" spans="1:12" x14ac:dyDescent="0.25">
      <c r="A14" s="1" t="s">
        <v>5</v>
      </c>
      <c r="B14" s="1">
        <v>3</v>
      </c>
      <c r="C14" s="13" t="s">
        <v>17</v>
      </c>
      <c r="D14" s="13"/>
      <c r="E14" s="13"/>
      <c r="F14" s="13"/>
      <c r="G14" s="13"/>
      <c r="H14" s="13"/>
      <c r="I14" s="13"/>
      <c r="J14" s="13"/>
      <c r="K14" s="13"/>
      <c r="L14" s="13"/>
    </row>
    <row r="15" spans="1:12" x14ac:dyDescent="0.25">
      <c r="B15" s="1" t="s">
        <v>7</v>
      </c>
      <c r="F15" s="4" t="s">
        <v>6</v>
      </c>
    </row>
    <row r="16" spans="1:12" x14ac:dyDescent="0.25">
      <c r="C16" s="4"/>
    </row>
    <row r="17" spans="1:7" x14ac:dyDescent="0.25">
      <c r="C17" s="4"/>
    </row>
    <row r="18" spans="1:7" x14ac:dyDescent="0.25">
      <c r="A18" s="1" t="s">
        <v>4</v>
      </c>
      <c r="B18" s="3" t="s">
        <v>18</v>
      </c>
      <c r="D18" s="5">
        <f>+B7+(B14*(B8*SQRT(B10/B12)))</f>
        <v>32.684336921081695</v>
      </c>
    </row>
    <row r="19" spans="1:7" x14ac:dyDescent="0.25">
      <c r="D19" s="5"/>
    </row>
    <row r="20" spans="1:7" x14ac:dyDescent="0.25">
      <c r="A20" s="1" t="s">
        <v>10</v>
      </c>
      <c r="B20" s="3" t="s">
        <v>11</v>
      </c>
      <c r="D20" s="5">
        <f>+B7-(B14*(B8*SQRT(B10/B12)))</f>
        <v>27.315663078918305</v>
      </c>
    </row>
    <row r="23" spans="1:7" x14ac:dyDescent="0.25">
      <c r="B23" s="14" t="s">
        <v>16</v>
      </c>
      <c r="C23" s="8">
        <f>B10</f>
        <v>0.3</v>
      </c>
      <c r="D23" s="7">
        <f>B11</f>
        <v>0.7</v>
      </c>
      <c r="E23" s="6"/>
      <c r="F23" s="14" t="s">
        <v>19</v>
      </c>
      <c r="G23" s="14" t="s">
        <v>20</v>
      </c>
    </row>
    <row r="24" spans="1:7" x14ac:dyDescent="0.25">
      <c r="B24" s="15"/>
      <c r="C24" s="7" t="s">
        <v>13</v>
      </c>
      <c r="D24" s="1" t="s">
        <v>14</v>
      </c>
      <c r="E24" s="7" t="s">
        <v>15</v>
      </c>
      <c r="F24" s="15"/>
      <c r="G24" s="15"/>
    </row>
    <row r="25" spans="1:7" x14ac:dyDescent="0.25">
      <c r="B25" s="6"/>
      <c r="C25" s="10"/>
      <c r="D25" s="10"/>
      <c r="E25" s="9">
        <v>30</v>
      </c>
      <c r="F25" s="6"/>
      <c r="G25" s="6"/>
    </row>
    <row r="26" spans="1:7" x14ac:dyDescent="0.25">
      <c r="B26" s="8">
        <v>31.6</v>
      </c>
      <c r="C26" s="8">
        <f>B26*$C$23</f>
        <v>9.48</v>
      </c>
      <c r="D26" s="8">
        <f>$D$23*E25</f>
        <v>21</v>
      </c>
      <c r="E26" s="9">
        <f>+C26+D26</f>
        <v>30.48</v>
      </c>
      <c r="F26" s="12">
        <f>$D$18</f>
        <v>32.684336921081695</v>
      </c>
      <c r="G26" s="12">
        <f>$D$20</f>
        <v>27.315663078918305</v>
      </c>
    </row>
    <row r="27" spans="1:7" x14ac:dyDescent="0.25">
      <c r="B27" s="8">
        <v>27.9</v>
      </c>
      <c r="C27" s="8">
        <f>B27*$C$23</f>
        <v>8.3699999999999992</v>
      </c>
      <c r="D27" s="8">
        <f t="shared" ref="D26:D45" si="0">$D$23*E26</f>
        <v>21.335999999999999</v>
      </c>
      <c r="E27" s="9">
        <f t="shared" ref="E27:E43" si="1">+C27+D27</f>
        <v>29.705999999999996</v>
      </c>
      <c r="F27" s="12">
        <f t="shared" ref="F27:F45" si="2">$D$18</f>
        <v>32.684336921081695</v>
      </c>
      <c r="G27" s="12">
        <f t="shared" ref="G27:G45" si="3">$D$20</f>
        <v>27.315663078918305</v>
      </c>
    </row>
    <row r="28" spans="1:7" x14ac:dyDescent="0.25">
      <c r="B28" s="8">
        <v>32.1</v>
      </c>
      <c r="C28" s="8">
        <f>B28*$C$23</f>
        <v>9.6300000000000008</v>
      </c>
      <c r="D28" s="8">
        <f t="shared" si="0"/>
        <v>20.794199999999996</v>
      </c>
      <c r="E28" s="9">
        <f t="shared" si="1"/>
        <v>30.424199999999999</v>
      </c>
      <c r="F28" s="12">
        <f t="shared" si="2"/>
        <v>32.684336921081695</v>
      </c>
      <c r="G28" s="12">
        <f t="shared" si="3"/>
        <v>27.315663078918305</v>
      </c>
    </row>
    <row r="29" spans="1:7" x14ac:dyDescent="0.25">
      <c r="B29" s="8">
        <v>29.2</v>
      </c>
      <c r="C29" s="8">
        <f>B29*$C$23</f>
        <v>8.76</v>
      </c>
      <c r="D29" s="8">
        <f t="shared" si="0"/>
        <v>21.296939999999999</v>
      </c>
      <c r="E29" s="9">
        <f t="shared" si="1"/>
        <v>30.056939999999997</v>
      </c>
      <c r="F29" s="12">
        <f t="shared" si="2"/>
        <v>32.684336921081695</v>
      </c>
      <c r="G29" s="12">
        <f t="shared" si="3"/>
        <v>27.315663078918305</v>
      </c>
    </row>
    <row r="30" spans="1:7" x14ac:dyDescent="0.25">
      <c r="B30" s="8">
        <v>30.1</v>
      </c>
      <c r="C30" s="8">
        <f>B30*$C$23</f>
        <v>9.0299999999999994</v>
      </c>
      <c r="D30" s="8">
        <f t="shared" si="0"/>
        <v>21.039857999999995</v>
      </c>
      <c r="E30" s="9">
        <f t="shared" si="1"/>
        <v>30.069857999999996</v>
      </c>
      <c r="F30" s="12">
        <f t="shared" si="2"/>
        <v>32.684336921081695</v>
      </c>
      <c r="G30" s="12">
        <f t="shared" si="3"/>
        <v>27.315663078918305</v>
      </c>
    </row>
    <row r="31" spans="1:7" x14ac:dyDescent="0.25">
      <c r="B31" s="8">
        <v>28.2</v>
      </c>
      <c r="C31" s="8">
        <f>B31*$C$23</f>
        <v>8.4599999999999991</v>
      </c>
      <c r="D31" s="8">
        <f t="shared" si="0"/>
        <v>21.048900599999996</v>
      </c>
      <c r="E31" s="9">
        <f t="shared" si="1"/>
        <v>29.508900599999997</v>
      </c>
      <c r="F31" s="12">
        <f t="shared" si="2"/>
        <v>32.684336921081695</v>
      </c>
      <c r="G31" s="12">
        <f t="shared" si="3"/>
        <v>27.315663078918305</v>
      </c>
    </row>
    <row r="32" spans="1:7" x14ac:dyDescent="0.25">
      <c r="B32" s="8">
        <v>30.9</v>
      </c>
      <c r="C32" s="8">
        <f>B32*$C$23</f>
        <v>9.27</v>
      </c>
      <c r="D32" s="8">
        <f t="shared" si="0"/>
        <v>20.656230419999996</v>
      </c>
      <c r="E32" s="9">
        <f t="shared" si="1"/>
        <v>29.926230419999996</v>
      </c>
      <c r="F32" s="12">
        <f t="shared" si="2"/>
        <v>32.684336921081695</v>
      </c>
      <c r="G32" s="12">
        <f t="shared" si="3"/>
        <v>27.315663078918305</v>
      </c>
    </row>
    <row r="33" spans="2:20" x14ac:dyDescent="0.25">
      <c r="B33" s="8">
        <v>30.3</v>
      </c>
      <c r="C33" s="8">
        <f>B33*$C$23</f>
        <v>9.09</v>
      </c>
      <c r="D33" s="8">
        <f t="shared" si="0"/>
        <v>20.948361293999994</v>
      </c>
      <c r="E33" s="9">
        <f t="shared" si="1"/>
        <v>30.038361293999994</v>
      </c>
      <c r="F33" s="12">
        <f t="shared" si="2"/>
        <v>32.684336921081695</v>
      </c>
      <c r="G33" s="12">
        <f t="shared" si="3"/>
        <v>27.315663078918305</v>
      </c>
      <c r="T33" s="11"/>
    </row>
    <row r="34" spans="2:20" x14ac:dyDescent="0.25">
      <c r="B34" s="8">
        <v>31.2</v>
      </c>
      <c r="C34" s="8">
        <f>B34*$C$23</f>
        <v>9.36</v>
      </c>
      <c r="D34" s="8">
        <f t="shared" si="0"/>
        <v>21.026852905799995</v>
      </c>
      <c r="E34" s="9">
        <f t="shared" si="1"/>
        <v>30.386852905799994</v>
      </c>
      <c r="F34" s="12">
        <f t="shared" si="2"/>
        <v>32.684336921081695</v>
      </c>
      <c r="G34" s="12">
        <f t="shared" si="3"/>
        <v>27.315663078918305</v>
      </c>
    </row>
    <row r="35" spans="2:20" x14ac:dyDescent="0.25">
      <c r="B35" s="8">
        <v>30.3</v>
      </c>
      <c r="C35" s="8">
        <f>B35*$C$23</f>
        <v>9.09</v>
      </c>
      <c r="D35" s="8">
        <f t="shared" si="0"/>
        <v>21.270797034059996</v>
      </c>
      <c r="E35" s="9">
        <f t="shared" si="1"/>
        <v>30.360797034059996</v>
      </c>
      <c r="F35" s="12">
        <f t="shared" si="2"/>
        <v>32.684336921081695</v>
      </c>
      <c r="G35" s="12">
        <f t="shared" si="3"/>
        <v>27.315663078918305</v>
      </c>
    </row>
    <row r="36" spans="2:20" x14ac:dyDescent="0.25">
      <c r="B36" s="8">
        <v>29.4</v>
      </c>
      <c r="C36" s="8">
        <f>B36*$C$23</f>
        <v>8.8199999999999985</v>
      </c>
      <c r="D36" s="8">
        <f t="shared" si="0"/>
        <v>21.252557923841994</v>
      </c>
      <c r="E36" s="9">
        <f t="shared" si="1"/>
        <v>30.072557923841991</v>
      </c>
      <c r="F36" s="12">
        <f t="shared" si="2"/>
        <v>32.684336921081695</v>
      </c>
      <c r="G36" s="12">
        <f t="shared" si="3"/>
        <v>27.315663078918305</v>
      </c>
    </row>
    <row r="37" spans="2:20" x14ac:dyDescent="0.25">
      <c r="B37" s="8">
        <v>27.8</v>
      </c>
      <c r="C37" s="8">
        <f>B37*$C$23</f>
        <v>8.34</v>
      </c>
      <c r="D37" s="8">
        <f t="shared" si="0"/>
        <v>21.050790546689392</v>
      </c>
      <c r="E37" s="9">
        <f t="shared" si="1"/>
        <v>29.390790546689392</v>
      </c>
      <c r="F37" s="12">
        <f t="shared" si="2"/>
        <v>32.684336921081695</v>
      </c>
      <c r="G37" s="12">
        <f t="shared" si="3"/>
        <v>27.315663078918305</v>
      </c>
    </row>
    <row r="38" spans="2:20" x14ac:dyDescent="0.25">
      <c r="B38" s="8">
        <v>29.9</v>
      </c>
      <c r="C38" s="8">
        <f>B38*$C$23</f>
        <v>8.9699999999999989</v>
      </c>
      <c r="D38" s="8">
        <f t="shared" si="0"/>
        <v>20.573553382682572</v>
      </c>
      <c r="E38" s="9">
        <f t="shared" si="1"/>
        <v>29.543553382682571</v>
      </c>
      <c r="F38" s="12">
        <f t="shared" si="2"/>
        <v>32.684336921081695</v>
      </c>
      <c r="G38" s="12">
        <f t="shared" si="3"/>
        <v>27.315663078918305</v>
      </c>
    </row>
    <row r="39" spans="2:20" x14ac:dyDescent="0.25">
      <c r="B39" s="8">
        <v>31.2</v>
      </c>
      <c r="C39" s="8">
        <f>B39*$C$23</f>
        <v>9.36</v>
      </c>
      <c r="D39" s="8">
        <f t="shared" si="0"/>
        <v>20.680487367877799</v>
      </c>
      <c r="E39" s="9">
        <f t="shared" si="1"/>
        <v>30.040487367877798</v>
      </c>
      <c r="F39" s="12">
        <f t="shared" si="2"/>
        <v>32.684336921081695</v>
      </c>
      <c r="G39" s="12">
        <f t="shared" si="3"/>
        <v>27.315663078918305</v>
      </c>
    </row>
    <row r="40" spans="2:20" x14ac:dyDescent="0.25">
      <c r="B40" s="8">
        <v>32.5</v>
      </c>
      <c r="C40" s="8">
        <f>B40*$C$23</f>
        <v>9.75</v>
      </c>
      <c r="D40" s="8">
        <f t="shared" si="0"/>
        <v>21.028341157514458</v>
      </c>
      <c r="E40" s="9">
        <f t="shared" si="1"/>
        <v>30.778341157514458</v>
      </c>
      <c r="F40" s="12">
        <f t="shared" si="2"/>
        <v>32.684336921081695</v>
      </c>
      <c r="G40" s="12">
        <f t="shared" si="3"/>
        <v>27.315663078918305</v>
      </c>
    </row>
    <row r="41" spans="2:20" x14ac:dyDescent="0.25">
      <c r="B41" s="8">
        <v>31.2</v>
      </c>
      <c r="C41" s="8">
        <f>B41*$C$23</f>
        <v>9.36</v>
      </c>
      <c r="D41" s="8">
        <f t="shared" si="0"/>
        <v>21.544838810260121</v>
      </c>
      <c r="E41" s="9">
        <f t="shared" si="1"/>
        <v>30.90483881026012</v>
      </c>
      <c r="F41" s="12">
        <f t="shared" si="2"/>
        <v>32.684336921081695</v>
      </c>
      <c r="G41" s="12">
        <f t="shared" si="3"/>
        <v>27.315663078918305</v>
      </c>
    </row>
    <row r="42" spans="2:20" x14ac:dyDescent="0.25">
      <c r="B42" s="8">
        <v>32.6</v>
      </c>
      <c r="C42" s="8">
        <f>B42*$C$23</f>
        <v>9.7799999999999994</v>
      </c>
      <c r="D42" s="8">
        <f t="shared" si="0"/>
        <v>21.633387167182082</v>
      </c>
      <c r="E42" s="9">
        <f t="shared" si="1"/>
        <v>31.41338716718208</v>
      </c>
      <c r="F42" s="12">
        <f t="shared" si="2"/>
        <v>32.684336921081695</v>
      </c>
      <c r="G42" s="12">
        <f t="shared" si="3"/>
        <v>27.315663078918305</v>
      </c>
    </row>
    <row r="43" spans="2:20" x14ac:dyDescent="0.25">
      <c r="B43" s="8">
        <v>32.4</v>
      </c>
      <c r="C43" s="8">
        <f>B43*$C$23</f>
        <v>9.7199999999999989</v>
      </c>
      <c r="D43" s="8">
        <f t="shared" si="0"/>
        <v>21.989371017027455</v>
      </c>
      <c r="E43" s="9">
        <f t="shared" si="1"/>
        <v>31.709371017027454</v>
      </c>
      <c r="F43" s="12">
        <f t="shared" si="2"/>
        <v>32.684336921081695</v>
      </c>
      <c r="G43" s="12">
        <f t="shared" si="3"/>
        <v>27.315663078918305</v>
      </c>
    </row>
    <row r="44" spans="2:20" x14ac:dyDescent="0.25">
      <c r="B44" s="8">
        <v>33.6</v>
      </c>
      <c r="C44" s="8">
        <f>B44*$C$23</f>
        <v>10.08</v>
      </c>
      <c r="D44" s="8">
        <f t="shared" si="0"/>
        <v>22.196559711919218</v>
      </c>
      <c r="E44" s="9">
        <f>+C44+D44</f>
        <v>32.276559711919219</v>
      </c>
      <c r="F44" s="12">
        <f t="shared" si="2"/>
        <v>32.684336921081695</v>
      </c>
      <c r="G44" s="12">
        <f t="shared" si="3"/>
        <v>27.315663078918305</v>
      </c>
    </row>
    <row r="45" spans="2:20" x14ac:dyDescent="0.25">
      <c r="B45" s="8">
        <v>31.2</v>
      </c>
      <c r="C45" s="8">
        <f>B45*$C$23</f>
        <v>9.36</v>
      </c>
      <c r="D45" s="8">
        <f t="shared" si="0"/>
        <v>22.593591798343454</v>
      </c>
      <c r="E45" s="9">
        <f>+C45+D45</f>
        <v>31.953591798343453</v>
      </c>
      <c r="F45" s="12">
        <f t="shared" si="2"/>
        <v>32.684336921081695</v>
      </c>
      <c r="G45" s="12">
        <f t="shared" si="3"/>
        <v>27.315663078918305</v>
      </c>
    </row>
    <row r="53" spans="15:19" x14ac:dyDescent="0.25">
      <c r="O53" s="1">
        <f>3*Y51*I23</f>
        <v>0</v>
      </c>
      <c r="P53" s="1">
        <f>50+O53</f>
        <v>50</v>
      </c>
    </row>
    <row r="54" spans="15:19" x14ac:dyDescent="0.25">
      <c r="S54" s="1">
        <f>7.99*0.1</f>
        <v>0.79900000000000004</v>
      </c>
    </row>
    <row r="55" spans="15:19" x14ac:dyDescent="0.25">
      <c r="S55" s="1">
        <f>9.945*0.9</f>
        <v>8.9504999999999999</v>
      </c>
    </row>
    <row r="56" spans="15:19" x14ac:dyDescent="0.25">
      <c r="S56" s="1">
        <f>+S55+S54</f>
        <v>9.7494999999999994</v>
      </c>
    </row>
  </sheetData>
  <mergeCells count="4">
    <mergeCell ref="C14:L14"/>
    <mergeCell ref="B23:B24"/>
    <mergeCell ref="F23:F24"/>
    <mergeCell ref="G23:G24"/>
  </mergeCells>
  <hyperlinks>
    <hyperlink ref="F15" r:id="rId1" xr:uid="{F28474EA-67E0-4C04-9460-9BAC6D6411D3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Ramana</dc:creator>
  <cp:lastModifiedBy>Ramana Pasalapudi</cp:lastModifiedBy>
  <dcterms:created xsi:type="dcterms:W3CDTF">2015-06-05T18:17:20Z</dcterms:created>
  <dcterms:modified xsi:type="dcterms:W3CDTF">2024-01-03T04:24:43Z</dcterms:modified>
</cp:coreProperties>
</file>